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4" i="7" l="1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<sst xmlns="http://schemas.openxmlformats.org/spreadsheetml/2006/main" count="1372" uniqueCount="678">
  <si>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</si>
  <si>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</si>
  <si>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</si>
  <si>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</si>
  <si>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</si>
  <si>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</si>
  <si>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</si>
  <si>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</si>
  <si>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</si>
  <si>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</si>
  <si>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</si>
  <si>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</si>
  <si>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</si>
  <si>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</si>
  <si>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</si>
  <si>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</si>
  <si>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</si>
  <si>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</si>
  <si>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</si>
  <si>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</si>
  <si>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</si>
  <si>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</si>
  <si>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</si>
  <si>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</si>
  <si>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</si>
  <si>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</si>
  <si>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</si>
  <si>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</si>
  <si>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</si>
  <si>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</si>
  <si>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</si>
  <si>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</si>
  <si>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</si>
  <si>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</si>
  <si>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</si>
  <si>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</si>
  <si>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</si>
  <si>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</si>
  <si>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</si>
  <si>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</si>
  <si>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</si>
  <si>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</si>
  <si>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</si>
  <si>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</si>
  <si>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</si>
  <si>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</si>
  <si>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</si>
  <si>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</si>
  <si>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</si>
  <si>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</si>
  <si>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</si>
  <si>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</si>
  <si>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</si>
  <si>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</si>
  <si>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</si>
  <si>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</si>
  <si>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</si>
  <si>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</si>
  <si>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</si>
  <si>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</si>
  <si>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</si>
  <si>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</si>
  <si>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</si>
  <si>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</si>
  <si>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</si>
  <si>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</si>
  <si>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</si>
  <si>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</si>
  <si>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</si>
  <si>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</si>
  <si>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</si>
  <si>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</si>
  <si>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</si>
  <si>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</si>
  <si>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</si>
  <si>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</si>
  <si>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</si>
  <si>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</si>
  <si>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</si>
  <si>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</si>
  <si>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</si>
  <si>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</si>
  <si>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</si>
  <si>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</si>
  <si>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</si>
  <si>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</si>
  <si>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</si>
  <si>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</si>
  <si>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</si>
  <si>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</si>
  <si>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</si>
  <si>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</si>
  <si>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</si>
  <si>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</si>
  <si>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</si>
  <si>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</si>
  <si>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</si>
  <si>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</si>
  <si>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</si>
  <si>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</si>
  <si>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</si>
  <si>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</si>
  <si>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</si>
  <si>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</si>
  <si>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</si>
  <si>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</si>
  <si>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</si>
  <si>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</si>
  <si>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</si>
  <si>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</si>
  <si>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</si>
  <si>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</si>
  <si>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</si>
  <si>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</si>
  <si>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</si>
  <si>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</si>
  <si>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</si>
  <si>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</si>
  <si>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</si>
  <si>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</si>
  <si>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</si>
  <si>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</si>
  <si>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</si>
  <si>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</si>
  <si>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</si>
  <si>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</si>
  <si>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</si>
  <si>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</si>
  <si>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</si>
  <si>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</si>
  <si>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</si>
  <si>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</si>
  <si>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</si>
  <si>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</si>
  <si>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</si>
  <si>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</si>
  <si>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</si>
  <si>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</si>
  <si>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</si>
  <si>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</si>
  <si>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</si>
  <si>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</si>
  <si>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</si>
  <si>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</si>
  <si>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</si>
  <si>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</si>
  <si>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</si>
  <si>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</si>
  <si>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</si>
  <si>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</si>
  <si>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</si>
  <si>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</si>
  <si>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</si>
  <si>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</si>
  <si>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</si>
  <si>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</si>
  <si>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</si>
  <si>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</si>
  <si>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</si>
  <si>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</si>
  <si>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</si>
  <si>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</si>
  <si>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</si>
  <si>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</si>
  <si>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</si>
  <si>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</si>
  <si>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</si>
  <si>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</si>
  <si>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</si>
  <si>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</si>
  <si>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</si>
  <si>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</si>
  <si>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</si>
  <si>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</si>
  <si>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</si>
  <si>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</si>
  <si>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</si>
  <si>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</si>
  <si>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</si>
  <si>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</si>
  <si>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</si>
  <si>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</si>
  <si>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</si>
  <si>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</si>
  <si>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</si>
  <si>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</si>
  <si>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</si>
  <si>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</si>
  <si>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</si>
  <si>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</si>
  <si>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</si>
  <si>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</si>
  <si>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</si>
  <si>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</si>
  <si>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</si>
  <si>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</si>
  <si>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</si>
  <si>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</si>
  <si>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</si>
  <si>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</si>
  <si>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</si>
  <si>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</si>
  <si>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</si>
  <si>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</si>
  <si>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</si>
  <si>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</si>
  <si>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</si>
  <si>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</si>
  <si>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</si>
  <si>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</si>
  <si>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</si>
  <si>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</si>
  <si>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</si>
  <si>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</si>
  <si>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</si>
  <si>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</si>
  <si>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</si>
  <si>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</si>
  <si>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</si>
  <si>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</si>
  <si>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</si>
  <si>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</si>
  <si>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</si>
  <si>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</si>
  <si>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</si>
  <si>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</si>
  <si>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</si>
  <si>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</si>
  <si>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</si>
  <si>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</si>
  <si>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</si>
  <si>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</si>
  <si>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</si>
  <si>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</si>
  <si>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</si>
  <si>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</si>
  <si>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</si>
  <si>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</si>
  <si>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</si>
  <si>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</si>
  <si>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</si>
  <si>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</si>
  <si>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</si>
  <si>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</si>
  <si>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</si>
  <si>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</si>
  <si>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</si>
  <si>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</si>
  <si>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</si>
  <si>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</si>
  <si>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</si>
  <si>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</si>
  <si>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</si>
  <si>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</si>
  <si>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</si>
  <si>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</si>
  <si>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</si>
  <si>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</si>
  <si>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</si>
  <si>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</si>
  <si>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</si>
  <si>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</si>
  <si>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</si>
  <si>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</si>
  <si>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</si>
  <si>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</si>
  <si>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</si>
  <si>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</si>
  <si>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</si>
  <si>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</si>
  <si>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</si>
  <si>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</si>
  <si>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</si>
  <si>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</si>
  <si>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</si>
  <si>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</si>
  <si>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</si>
  <si>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</si>
  <si>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</si>
  <si>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</si>
  <si>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</si>
  <si>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</si>
  <si>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</si>
  <si>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</si>
  <si>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</si>
  <si>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</si>
  <si>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</si>
  <si>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</si>
  <si>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</si>
  <si>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</si>
  <si>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</si>
  <si>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</si>
  <si>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</si>
  <si>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</si>
  <si>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</si>
  <si>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</si>
  <si>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</si>
  <si>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</si>
  <si>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</si>
  <si>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</si>
  <si>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</si>
  <si>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</si>
  <si>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</si>
  <si>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</si>
  <si>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</si>
  <si>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</si>
  <si>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</si>
  <si>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</si>
  <si>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</si>
  <si>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</si>
  <si>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</si>
  <si>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</si>
  <si>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</si>
  <si>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</si>
  <si>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</si>
  <si>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</si>
  <si>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</si>
  <si>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</si>
  <si>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</si>
  <si>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</si>
  <si>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</si>
  <si>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</si>
  <si>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</si>
  <si>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</si>
  <si>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</si>
  <si>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</si>
  <si>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</si>
  <si>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</si>
  <si>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</si>
  <si>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</si>
  <si>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</si>
  <si>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</si>
  <si>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</si>
  <si>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</si>
  <si>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</si>
  <si>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</si>
  <si>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</si>
  <si>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</si>
  <si>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</si>
  <si>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</si>
  <si>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</si>
  <si>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</si>
  <si>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</si>
  <si>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</si>
  <si>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</si>
  <si>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</si>
  <si>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</si>
  <si>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</si>
  <si>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</si>
  <si>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</si>
  <si>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</si>
  <si>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</si>
  <si>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</si>
  <si>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</si>
  <si>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</si>
  <si>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</si>
  <si>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</si>
  <si>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</si>
  <si>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</si>
  <si>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</si>
  <si>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</si>
  <si>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</si>
  <si>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</si>
  <si>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</si>
  <si>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</si>
  <si>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</si>
  <si>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</si>
  <si>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</si>
  <si>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</si>
  <si>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</si>
  <si>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</si>
  <si>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</si>
  <si>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</si>
  <si>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</si>
  <si>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</si>
  <si>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</si>
  <si>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</si>
  <si>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</si>
  <si>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</si>
  <si>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</si>
  <si>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</si>
  <si>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</si>
  <si>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</si>
  <si>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</si>
  <si>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</si>
  <si>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</si>
  <si>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</si>
  <si>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</si>
  <si>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</si>
  <si>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</si>
  <si>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</si>
  <si>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</si>
  <si>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</si>
  <si>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</si>
  <si>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</si>
  <si>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</si>
  <si>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</si>
  <si>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</si>
  <si>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</si>
  <si>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</si>
  <si>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</si>
  <si>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</si>
  <si>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</si>
  <si>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</si>
  <si>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</si>
  <si>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</si>
  <si>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</si>
  <si>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</si>
  <si>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</si>
  <si>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</si>
  <si>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</si>
  <si>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</si>
  <si>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</si>
  <si>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</si>
  <si>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</si>
  <si>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</si>
  <si>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</si>
  <si>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</si>
  <si>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</si>
  <si>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</si>
  <si>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</si>
  <si>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</si>
  <si>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</si>
  <si>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</si>
  <si>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</si>
  <si>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</si>
  <si>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</si>
  <si>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</si>
  <si>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</si>
  <si>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</si>
  <si>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</si>
  <si>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</si>
  <si>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</si>
  <si>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</si>
  <si>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</si>
  <si>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</si>
  <si>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</si>
  <si>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</si>
  <si>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</si>
  <si>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</si>
  <si>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</si>
  <si>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</si>
  <si>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</si>
  <si>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</si>
  <si>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</si>
  <si>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</si>
  <si>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</si>
  <si>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</si>
  <si>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</si>
  <si>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</si>
  <si>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</si>
  <si>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</si>
  <si>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</si>
  <si>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</si>
  <si>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</si>
  <si>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</si>
  <si>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</si>
  <si>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</si>
  <si>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</si>
  <si>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</si>
  <si>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</si>
  <si>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</si>
  <si>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</si>
  <si>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</si>
  <si>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</si>
  <si>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</si>
  <si>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</si>
  <si>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</si>
  <si>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</si>
  <si>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</si>
  <si>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</si>
  <si>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</si>
  <si>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</si>
  <si>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</si>
  <si>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</si>
  <si>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</si>
  <si>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</si>
  <si>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</si>
  <si>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</si>
  <si>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</si>
  <si>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</si>
  <si>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</si>
  <si>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</si>
  <si>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</si>
  <si>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</si>
  <si>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</si>
  <si>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</si>
  <si>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</si>
  <si>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</si>
  <si>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</si>
  <si>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</si>
  <si>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</si>
  <si>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</si>
  <si>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</si>
  <si>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</si>
  <si>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</si>
  <si>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</si>
  <si>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</si>
  <si>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</si>
  <si>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</si>
  <si>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</si>
  <si>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</si>
  <si>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</si>
  <si>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</si>
  <si>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</si>
  <si>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</si>
  <si>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</si>
  <si>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</si>
  <si>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</si>
  <si>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</si>
  <si>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</si>
  <si>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</si>
  <si>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</si>
  <si>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</si>
  <si>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</si>
  <si>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</si>
  <si>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</si>
  <si>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</si>
  <si>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</si>
  <si>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</si>
  <si>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</si>
  <si>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</si>
  <si>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</si>
  <si>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</si>
  <si>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</si>
  <si>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</si>
  <si>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</si>
  <si>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</si>
  <si>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</si>
  <si>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</si>
  <si>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</si>
  <si>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</si>
  <si>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</si>
  <si>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</si>
  <si>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</si>
  <si>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</si>
  <si>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</si>
  <si>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</si>
  <si>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</si>
  <si>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</si>
  <si>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</si>
  <si>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</si>
  <si>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</si>
  <si>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</si>
  <si>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</si>
  <si>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</si>
  <si>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</si>
  <si>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</si>
  <si>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</si>
  <si>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</si>
  <si>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</si>
  <si>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</si>
  <si>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</si>
  <si>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</si>
  <si>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</si>
  <si>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</si>
  <si>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</si>
  <si>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</si>
  <si>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</si>
  <si>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</si>
  <si>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</si>
  <si>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</si>
  <si>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</si>
  <si>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</si>
  <si>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</si>
  <si>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</si>
  <si>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</si>
  <si>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</si>
  <si>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</si>
  <si>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</si>
  <si>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</si>
  <si>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</si>
  <si>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</si>
  <si>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</si>
  <si>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</si>
  <si>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</si>
  <si>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</si>
  <si>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</si>
  <si>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</si>
  <si>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</si>
  <si>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</si>
  <si>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</si>
  <si>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</si>
  <si>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</si>
  <si>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</si>
  <si>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</si>
  <si>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</si>
  <si>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</si>
  <si>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</si>
  <si>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</si>
  <si>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</si>
  <si>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</si>
  <si>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</si>
  <si>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</si>
  <si>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</si>
  <si>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</si>
  <si>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</si>
  <si>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</si>
  <si>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</si>
  <si>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</si>
  <si>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</si>
  <si>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</si>
  <si>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</si>
  <si>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</si>
  <si>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</si>
  <si>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</si>
  <si>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</si>
  <si>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</si>
  <si>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</si>
  <si>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</si>
  <si>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</si>
  <si>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</si>
  <si>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</si>
  <si>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</si>
  <si>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</si>
  <si>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</si>
  <si>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</si>
  <si>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</si>
  <si>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</si>
  <si>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</si>
  <si>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</si>
  <si>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</si>
  <si>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</si>
  <si>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</si>
  <si>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</si>
  <si>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</si>
  <si>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</si>
  <si>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</si>
  <si>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</si>
  <si>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</si>
  <si>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</si>
  <si>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</si>
  <si>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</si>
  <si>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</si>
  <si>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</si>
  <si>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</si>
  <si>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</si>
  <si>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</si>
  <si>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</si>
  <si>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</si>
  <si>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</si>
  <si>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</si>
  <si>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</si>
  <si>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</si>
  <si>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</si>
  <si>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</si>
  <si>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</si>
  <si>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</si>
  <si>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</si>
  <si>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</si>
  <si>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</si>
  <si>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</si>
  <si>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</si>
  <si>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</si>
  <si>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</si>
  <si>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</si>
  <si>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</si>
  <si>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Energieversorgung Lohr-Karlstadt</t>
  </si>
  <si>
    <t>9870028100004</t>
  </si>
  <si>
    <t>Zum Helfenstein 4</t>
  </si>
  <si>
    <t>D-97753</t>
  </si>
  <si>
    <t>Karlstadt</t>
  </si>
  <si>
    <t>09353 7901-8321</t>
  </si>
  <si>
    <t>Netzgebiet Energieversorgung Lohr-Karlstadt</t>
  </si>
  <si>
    <t>NCHN007002810000</t>
  </si>
  <si>
    <t>Lohr(Main)-Halsbach</t>
  </si>
  <si>
    <t>DE_GMK04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</si>
  <si>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</si>
  <si>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</si>
  <si>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</si>
  <si>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</si>
  <si>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</si>
  <si>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</si>
  <si>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</si>
  <si>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</si>
  <si>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DE_GPD04</t>
  </si>
  <si>
    <t>Tobias Köpplinger</t>
  </si>
  <si>
    <t>edm@visconto.de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</si>
</sst>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33" borderId="17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1" defaultTableStyle="TableStyleMedium2" defaultPivotStyle="PivotStyleLight16">
    <tableStyle name="Tabellenformat 1" pivot="0" count="0"/>
  </tableStyles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42277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342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Netzgebiet Energieversorgung Lohr-Karlstadt</v>
      </c>
      <c r="E28" s="38"/>
      <c r="F28" s="11"/>
      <c r="G28" s="2"/>
    </row>
    <row r="29" spans="1:15">
      <c r="B29" s="15"/>
      <c r="C29" s="22" t="s">
        <v>395</v>
      </c>
      <c r="D29" s="45" t="s">
        <v>663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3" priority="2">
      <formula>IF(CELL("Zeile",D29)&lt;$D$25+CELL("Zeile",$D$29),1,0)</formula>
    </cfRule>
  </conditionalFormatting>
  <conditionalFormatting sqref="D30:D48">
    <cfRule type="expression" dxfId="6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Energieversorgung Lohr-Karlstadt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Netzgebiet Energieversorgung Lohr-Karlstadt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9870028100004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159">
        <v>194359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61" priority="23">
      <formula>IF($D$11="Gaspool",1,0)</formula>
    </cfRule>
  </conditionalFormatting>
  <conditionalFormatting sqref="D16">
    <cfRule type="expression" dxfId="60" priority="20">
      <formula>IF($D$11="NCG",1,0)</formula>
    </cfRule>
  </conditionalFormatting>
  <conditionalFormatting sqref="D49:D62">
    <cfRule type="expression" dxfId="59" priority="19">
      <formula>IF(CELL("Zeile",D49)&lt;$D$46+CELL("Zeile",$D$48),1,0)</formula>
    </cfRule>
  </conditionalFormatting>
  <conditionalFormatting sqref="D49:D62">
    <cfRule type="expression" dxfId="58" priority="18">
      <formula>IF(CELL(D49)&lt;$D$36+27,1,0)</formula>
    </cfRule>
  </conditionalFormatting>
  <conditionalFormatting sqref="D23">
    <cfRule type="expression" dxfId="57" priority="17">
      <formula>IF($D$22=$H$22,1,0)</formula>
    </cfRule>
  </conditionalFormatting>
  <conditionalFormatting sqref="D31">
    <cfRule type="expression" dxfId="56" priority="6">
      <formula>IF($D$18="synthetisch",1,0)</formula>
    </cfRule>
  </conditionalFormatting>
  <conditionalFormatting sqref="D28">
    <cfRule type="expression" dxfId="55" priority="4">
      <formula>IF(AND($D$27=$I$27,$D$26=$H$26),1,0)</formula>
    </cfRule>
  </conditionalFormatting>
  <conditionalFormatting sqref="D26:D28">
    <cfRule type="expression" dxfId="54" priority="7">
      <formula>IF($D$18="analytisch",1,0)</formula>
    </cfRule>
  </conditionalFormatting>
  <conditionalFormatting sqref="D27">
    <cfRule type="expression" dxfId="53" priority="5">
      <formula>IF($D$26="nein",1)</formula>
    </cfRule>
  </conditionalFormatting>
  <conditionalFormatting sqref="D48">
    <cfRule type="expression" dxfId="3" priority="2">
      <formula>IF(D$20&lt;=$F$18,1,0)</formula>
    </cfRule>
  </conditionalFormatting>
  <conditionalFormatting sqref="D48">
    <cfRule type="expression" dxfId="1" priority="1">
      <formula>IF(D$20&gt;$F$18,1,0)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O15" sqref="O1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Energieversorgung Lohr-Karlstadt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Netzgebiet Energieversorgung Lohr-Karlstadt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9870028100004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#01'!F10)</f>
        <v>194359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500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665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194359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Lohr(Main)-Halsbach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194359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1" priority="28">
      <formula>IF(E$20&lt;=$F$18,1,0)</formula>
    </cfRule>
  </conditionalFormatting>
  <conditionalFormatting sqref="E32:N36">
    <cfRule type="expression" dxfId="50" priority="27">
      <formula>IF(E$30&lt;=$F$28,1,0)</formula>
    </cfRule>
  </conditionalFormatting>
  <conditionalFormatting sqref="E26:F26">
    <cfRule type="expression" dxfId="49" priority="26">
      <formula>IF(E$20&lt;=$F$18,1,0)</formula>
    </cfRule>
  </conditionalFormatting>
  <conditionalFormatting sqref="E26:N26">
    <cfRule type="expression" dxfId="48" priority="25">
      <formula>IF(E$20&lt;=$F$18,1,0)</formula>
    </cfRule>
  </conditionalFormatting>
  <conditionalFormatting sqref="E56:N59">
    <cfRule type="expression" dxfId="47" priority="22">
      <formula>IF(E$54&lt;=$F$52,1,0)</formula>
    </cfRule>
  </conditionalFormatting>
  <conditionalFormatting sqref="E60:N60">
    <cfRule type="expression" dxfId="46" priority="21">
      <formula>IF(E$54&lt;=$F$52,1,0)</formula>
    </cfRule>
  </conditionalFormatting>
  <conditionalFormatting sqref="E66:N68">
    <cfRule type="expression" dxfId="45" priority="15">
      <formula>IF(E$64&lt;=$F$62,1,0)</formula>
    </cfRule>
  </conditionalFormatting>
  <conditionalFormatting sqref="E65:N68 E70:N70">
    <cfRule type="expression" dxfId="44" priority="13">
      <formula>IF(E$64&gt;$F$62,1,0)</formula>
    </cfRule>
  </conditionalFormatting>
  <conditionalFormatting sqref="E56:N60">
    <cfRule type="expression" dxfId="43" priority="12">
      <formula>IF(E$54&gt;$F$52,1,0)</formula>
    </cfRule>
  </conditionalFormatting>
  <conditionalFormatting sqref="E21:N26">
    <cfRule type="expression" dxfId="42" priority="11">
      <formula>IF(E$20&gt;$F$18,1,0)</formula>
    </cfRule>
  </conditionalFormatting>
  <conditionalFormatting sqref="E32:N36">
    <cfRule type="expression" dxfId="41" priority="10">
      <formula>IF(E$30&gt;$F$28,1,0)</formula>
    </cfRule>
  </conditionalFormatting>
  <conditionalFormatting sqref="H11 H8:H9">
    <cfRule type="expression" dxfId="40" priority="9">
      <formula>IF($F$9=1,1,0)</formula>
    </cfRule>
  </conditionalFormatting>
  <conditionalFormatting sqref="E55:N55">
    <cfRule type="expression" dxfId="39" priority="8">
      <formula>IF(E$54&gt;$F$52,1,0)</formula>
    </cfRule>
  </conditionalFormatting>
  <conditionalFormatting sqref="E31:N31">
    <cfRule type="expression" dxfId="38" priority="7">
      <formula>IF(E$30&gt;$F$28,1,0)</formula>
    </cfRule>
  </conditionalFormatting>
  <conditionalFormatting sqref="E70:N70">
    <cfRule type="expression" dxfId="37" priority="6">
      <formula>IF(E$64&lt;=$F$62,1,0)</formula>
    </cfRule>
  </conditionalFormatting>
  <conditionalFormatting sqref="H10">
    <cfRule type="expression" dxfId="36" priority="5">
      <formula>IF($F$9=1,1,0)</formula>
    </cfRule>
  </conditionalFormatting>
  <conditionalFormatting sqref="E69:N69">
    <cfRule type="expression" dxfId="35" priority="2">
      <formula>IF(E$64&lt;=$F$62,1,0)</formula>
    </cfRule>
  </conditionalFormatting>
  <conditionalFormatting sqref="E69:N69">
    <cfRule type="expression" dxfId="34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Energieversorgung Lohr-Karlstadt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Netzgebiet Energieversorgung Lohr-Karlstadt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9870028100004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B1" zoomScale="80" zoomScaleNormal="80" workbookViewId="0">
      <selection activeCell="I46" sqref="I4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Energieversorgung Lohr-Karlstadt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Netzgebiet Energieversorgung Lohr-Karlstadt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9870028100004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Netzgebiet Energieversorgung Lohr-Karlstadt</v>
      </c>
      <c r="D12" s="62" t="s">
        <v>247</v>
      </c>
      <c r="E12" s="164" t="s">
        <v>56</v>
      </c>
      <c r="F12" s="296" t="str">
        <f>VLOOKUP($E12,'BDEW-Standard'!$B$3:$M$158,F$9,0)</f>
        <v>G14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7.6563300000000001E-2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4" si="1">($H12/(1+($I12/($Q$9-$L12))^$J12)+$K12)+MAX($M12*$Q$9+$N12,$O12*$Q$9+$P12)</f>
        <v>0.95202070224521151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Netzgebiet Energieversorgung Lohr-Karlstadt</v>
      </c>
      <c r="D13" s="62" t="s">
        <v>247</v>
      </c>
      <c r="E13" s="164" t="s">
        <v>66</v>
      </c>
      <c r="F13" s="296" t="str">
        <f>VLOOKUP($E13,'BDEW-Standard'!$B$3:$M$158,F$9,0)</f>
        <v>G24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0.1065396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1.0041152127680664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Netzgebiet Energieversorgung Lohr-Karlstadt</v>
      </c>
      <c r="D14" s="62" t="s">
        <v>247</v>
      </c>
      <c r="E14" s="164" t="s">
        <v>666</v>
      </c>
      <c r="F14" s="296" t="str">
        <f>VLOOKUP($E14,'BDEW-Standard'!$B$3:$M$158,F$9,0)</f>
        <v>MK4</v>
      </c>
      <c r="H14" s="273">
        <f>ROUND(VLOOKUP($E14,'BDEW-Standard'!$B$3:$M$158,H$9,0),7)</f>
        <v>3.1177248</v>
      </c>
      <c r="I14" s="273">
        <f>ROUND(VLOOKUP($E14,'BDEW-Standard'!$B$3:$M$158,I$9,0),7)</f>
        <v>-35.871506199999999</v>
      </c>
      <c r="J14" s="273">
        <f>ROUND(VLOOKUP($E14,'BDEW-Standard'!$B$3:$M$158,J$9,0),7)</f>
        <v>7.5186828999999999</v>
      </c>
      <c r="K14" s="273">
        <f>ROUND(VLOOKUP($E14,'BDEW-Standard'!$B$3:$M$158,K$9,0),7)</f>
        <v>3.4330100000000002E-2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0.9622064996731321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2"/>
      <c r="Z14" s="210"/>
    </row>
    <row r="15" spans="2:26" s="142" customFormat="1">
      <c r="B15" s="143">
        <v>4</v>
      </c>
      <c r="C15" s="144" t="str">
        <f t="shared" si="0"/>
        <v>Netzgebiet Energieversorgung Lohr-Karlstadt</v>
      </c>
      <c r="D15" s="62" t="s">
        <v>247</v>
      </c>
      <c r="E15" s="164" t="s">
        <v>667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Netzgebiet Energieversorgung Lohr-Karlstadt</v>
      </c>
      <c r="D16" s="62" t="s">
        <v>247</v>
      </c>
      <c r="E16" s="164" t="s">
        <v>668</v>
      </c>
      <c r="F16" s="296" t="str">
        <f>VLOOKUP($E16,'BDEW-Standard'!$B$3:$M$158,F$9,0)</f>
        <v>BD4</v>
      </c>
      <c r="H16" s="273">
        <f>ROUND(VLOOKUP($E16,'BDEW-Standard'!$B$3:$M$158,H$9,0),7)</f>
        <v>3.75</v>
      </c>
      <c r="I16" s="273">
        <f>ROUND(VLOOKUP($E16,'BDEW-Standard'!$B$3:$M$158,I$9,0),7)</f>
        <v>-37.5</v>
      </c>
      <c r="J16" s="273">
        <f>ROUND(VLOOKUP($E16,'BDEW-Standard'!$B$3:$M$158,J$9,0),7)</f>
        <v>6.8</v>
      </c>
      <c r="K16" s="273">
        <f>ROUND(VLOOKUP($E16,'BDEW-Standard'!$B$3:$M$158,K$9,0),7)</f>
        <v>6.0911300000000002E-2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1.0126136468627658</v>
      </c>
      <c r="R16" s="274">
        <f>ROUND(VLOOKUP(MID($E16,4,3),'Wochentag F(WT)'!$B$7:$J$22,R$9,0),4)</f>
        <v>1.1052</v>
      </c>
      <c r="S16" s="274">
        <f>ROUND(VLOOKUP(MID($E16,4,3),'Wochentag F(WT)'!$B$7:$J$22,S$9,0),4)</f>
        <v>1.0857000000000001</v>
      </c>
      <c r="T16" s="274">
        <f>ROUND(VLOOKUP(MID($E16,4,3),'Wochentag F(WT)'!$B$7:$J$22,T$9,0),4)</f>
        <v>1.0378000000000001</v>
      </c>
      <c r="U16" s="274">
        <f>ROUND(VLOOKUP(MID($E16,4,3),'Wochentag F(WT)'!$B$7:$J$22,U$9,0),4)</f>
        <v>1.0622</v>
      </c>
      <c r="V16" s="274">
        <f>ROUND(VLOOKUP(MID($E16,4,3),'Wochentag F(WT)'!$B$7:$J$22,V$9,0),4)</f>
        <v>1.0266</v>
      </c>
      <c r="W16" s="274">
        <f>ROUND(VLOOKUP(MID($E16,4,3),'Wochentag F(WT)'!$B$7:$J$22,W$9,0),4)</f>
        <v>0.76290000000000002</v>
      </c>
      <c r="X16" s="275">
        <f t="shared" si="2"/>
        <v>0.91959999999999997</v>
      </c>
      <c r="Y16" s="292"/>
      <c r="Z16" s="210"/>
    </row>
    <row r="17" spans="2:26" s="142" customFormat="1">
      <c r="B17" s="143">
        <v>6</v>
      </c>
      <c r="C17" s="144" t="str">
        <f t="shared" si="0"/>
        <v>Netzgebiet Energieversorgung Lohr-Karlstadt</v>
      </c>
      <c r="D17" s="62" t="s">
        <v>247</v>
      </c>
      <c r="E17" s="164" t="s">
        <v>669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Netzgebiet Energieversorgung Lohr-Karlstadt</v>
      </c>
      <c r="D18" s="62" t="s">
        <v>247</v>
      </c>
      <c r="E18" s="164" t="s">
        <v>670</v>
      </c>
      <c r="F18" s="296" t="str">
        <f>VLOOKUP($E18,'BDEW-Standard'!$B$3:$M$158,F$9,0)</f>
        <v>BH4</v>
      </c>
      <c r="H18" s="273">
        <f>ROUND(VLOOKUP($E18,'BDEW-Standard'!$B$3:$M$158,H$9,0),7)</f>
        <v>2.4595180999999999</v>
      </c>
      <c r="I18" s="273">
        <f>ROUND(VLOOKUP($E18,'BDEW-Standard'!$B$3:$M$158,I$9,0),7)</f>
        <v>-35.253212400000002</v>
      </c>
      <c r="J18" s="273">
        <f>ROUND(VLOOKUP($E18,'BDEW-Standard'!$B$3:$M$158,J$9,0),7)</f>
        <v>6.0587001000000003</v>
      </c>
      <c r="K18" s="273">
        <f>ROUND(VLOOKUP($E18,'BDEW-Standard'!$B$3:$M$158,K$9,0),7)</f>
        <v>0.16473699999999999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1.043802057143173</v>
      </c>
      <c r="R18" s="274">
        <f>ROUND(VLOOKUP(MID($E18,4,3),'Wochentag F(WT)'!$B$7:$J$22,R$9,0),4)</f>
        <v>0.97670000000000001</v>
      </c>
      <c r="S18" s="274">
        <f>ROUND(VLOOKUP(MID($E18,4,3),'Wochentag F(WT)'!$B$7:$J$22,S$9,0),4)</f>
        <v>1.0388999999999999</v>
      </c>
      <c r="T18" s="274">
        <f>ROUND(VLOOKUP(MID($E18,4,3),'Wochentag F(WT)'!$B$7:$J$22,T$9,0),4)</f>
        <v>1.0027999999999999</v>
      </c>
      <c r="U18" s="274">
        <f>ROUND(VLOOKUP(MID($E18,4,3),'Wochentag F(WT)'!$B$7:$J$22,U$9,0),4)</f>
        <v>1.0162</v>
      </c>
      <c r="V18" s="274">
        <f>ROUND(VLOOKUP(MID($E18,4,3),'Wochentag F(WT)'!$B$7:$J$22,V$9,0),4)</f>
        <v>1.0024</v>
      </c>
      <c r="W18" s="274">
        <f>ROUND(VLOOKUP(MID($E18,4,3),'Wochentag F(WT)'!$B$7:$J$22,W$9,0),4)</f>
        <v>1.0043</v>
      </c>
      <c r="X18" s="275">
        <f t="shared" si="2"/>
        <v>0.95870000000000122</v>
      </c>
      <c r="Y18" s="292"/>
      <c r="Z18" s="210"/>
    </row>
    <row r="19" spans="2:26" s="142" customFormat="1">
      <c r="B19" s="143">
        <v>8</v>
      </c>
      <c r="C19" s="144" t="str">
        <f t="shared" si="0"/>
        <v>Netzgebiet Energieversorgung Lohr-Karlstadt</v>
      </c>
      <c r="D19" s="62" t="s">
        <v>247</v>
      </c>
      <c r="E19" s="164" t="s">
        <v>671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Netzgebiet Energieversorgung Lohr-Karlstadt</v>
      </c>
      <c r="D20" s="62" t="s">
        <v>247</v>
      </c>
      <c r="E20" s="164" t="s">
        <v>672</v>
      </c>
      <c r="F20" s="296" t="str">
        <f>VLOOKUP($E20,'BDEW-Standard'!$B$3:$M$158,F$9,0)</f>
        <v>BA4</v>
      </c>
      <c r="H20" s="273">
        <f>ROUND(VLOOKUP($E20,'BDEW-Standard'!$B$3:$M$158,H$9,0),7)</f>
        <v>0.93158890000000005</v>
      </c>
      <c r="I20" s="273">
        <f>ROUND(VLOOKUP($E20,'BDEW-Standard'!$B$3:$M$158,I$9,0),7)</f>
        <v>-33.35</v>
      </c>
      <c r="J20" s="273">
        <f>ROUND(VLOOKUP($E20,'BDEW-Standard'!$B$3:$M$158,J$9,0),7)</f>
        <v>5.7212303000000002</v>
      </c>
      <c r="K20" s="273">
        <f>ROUND(VLOOKUP($E20,'BDEW-Standard'!$B$3:$M$158,K$9,0),7)</f>
        <v>0.66564939999999995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1.0766391850538448</v>
      </c>
      <c r="R20" s="274">
        <f>ROUND(VLOOKUP(MID($E20,4,3),'Wochentag F(WT)'!$B$7:$J$22,R$9,0),4)</f>
        <v>1.0848</v>
      </c>
      <c r="S20" s="274">
        <f>ROUND(VLOOKUP(MID($E20,4,3),'Wochentag F(WT)'!$B$7:$J$22,S$9,0),4)</f>
        <v>1.1211</v>
      </c>
      <c r="T20" s="274">
        <f>ROUND(VLOOKUP(MID($E20,4,3),'Wochentag F(WT)'!$B$7:$J$22,T$9,0),4)</f>
        <v>1.0769</v>
      </c>
      <c r="U20" s="274">
        <f>ROUND(VLOOKUP(MID($E20,4,3),'Wochentag F(WT)'!$B$7:$J$22,U$9,0),4)</f>
        <v>1.1353</v>
      </c>
      <c r="V20" s="274">
        <f>ROUND(VLOOKUP(MID($E20,4,3),'Wochentag F(WT)'!$B$7:$J$22,V$9,0),4)</f>
        <v>1.1402000000000001</v>
      </c>
      <c r="W20" s="274">
        <f>ROUND(VLOOKUP(MID($E20,4,3),'Wochentag F(WT)'!$B$7:$J$22,W$9,0),4)</f>
        <v>0.48520000000000002</v>
      </c>
      <c r="X20" s="275">
        <f t="shared" si="2"/>
        <v>0.95650000000000013</v>
      </c>
      <c r="Y20" s="292"/>
      <c r="Z20" s="210"/>
    </row>
    <row r="21" spans="2:26" s="142" customFormat="1">
      <c r="B21" s="143">
        <v>10</v>
      </c>
      <c r="C21" s="144" t="str">
        <f t="shared" si="0"/>
        <v>Netzgebiet Energieversorgung Lohr-Karlstadt</v>
      </c>
      <c r="D21" s="62" t="s">
        <v>247</v>
      </c>
      <c r="E21" s="164" t="s">
        <v>673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Netzgebiet Energieversorgung Lohr-Karlstadt</v>
      </c>
      <c r="D22" s="62" t="s">
        <v>247</v>
      </c>
      <c r="E22" s="164" t="s">
        <v>674</v>
      </c>
      <c r="F22" s="296" t="str">
        <f>VLOOKUP($E22,'BDEW-Standard'!$B$3:$M$158,F$9,0)</f>
        <v>GB4</v>
      </c>
      <c r="H22" s="273">
        <f>ROUND(VLOOKUP($E22,'BDEW-Standard'!$B$3:$M$158,H$9,0),7)</f>
        <v>3.6017736</v>
      </c>
      <c r="I22" s="273">
        <f>ROUND(VLOOKUP($E22,'BDEW-Standard'!$B$3:$M$158,I$9,0),7)</f>
        <v>-37.882536799999997</v>
      </c>
      <c r="J22" s="273">
        <f>ROUND(VLOOKUP($E22,'BDEW-Standard'!$B$3:$M$158,J$9,0),7)</f>
        <v>6.9836070000000001</v>
      </c>
      <c r="K22" s="273">
        <f>ROUND(VLOOKUP($E22,'BDEW-Standard'!$B$3:$M$158,K$9,0),7)</f>
        <v>5.4826199999999999E-2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0.90239375975311864</v>
      </c>
      <c r="R22" s="274">
        <f>ROUND(VLOOKUP(MID($E22,4,3),'Wochentag F(WT)'!$B$7:$J$22,R$9,0),4)</f>
        <v>0.98970000000000002</v>
      </c>
      <c r="S22" s="274">
        <f>ROUND(VLOOKUP(MID($E22,4,3),'Wochentag F(WT)'!$B$7:$J$22,S$9,0),4)</f>
        <v>0.9627</v>
      </c>
      <c r="T22" s="274">
        <f>ROUND(VLOOKUP(MID($E22,4,3),'Wochentag F(WT)'!$B$7:$J$22,T$9,0),4)</f>
        <v>1.0507</v>
      </c>
      <c r="U22" s="274">
        <f>ROUND(VLOOKUP(MID($E22,4,3),'Wochentag F(WT)'!$B$7:$J$22,U$9,0),4)</f>
        <v>1.0551999999999999</v>
      </c>
      <c r="V22" s="274">
        <f>ROUND(VLOOKUP(MID($E22,4,3),'Wochentag F(WT)'!$B$7:$J$22,V$9,0),4)</f>
        <v>1.0297000000000001</v>
      </c>
      <c r="W22" s="274">
        <f>ROUND(VLOOKUP(MID($E22,4,3),'Wochentag F(WT)'!$B$7:$J$22,W$9,0),4)</f>
        <v>0.97670000000000001</v>
      </c>
      <c r="X22" s="275">
        <f t="shared" si="2"/>
        <v>0.9352999999999998</v>
      </c>
      <c r="Y22" s="292"/>
      <c r="Z22" s="210"/>
    </row>
    <row r="23" spans="2:26" s="142" customFormat="1">
      <c r="B23" s="143">
        <v>12</v>
      </c>
      <c r="C23" s="144" t="str">
        <f t="shared" si="0"/>
        <v>Netzgebiet Energieversorgung Lohr-Karlstadt</v>
      </c>
      <c r="D23" s="62" t="s">
        <v>247</v>
      </c>
      <c r="E23" s="164" t="s">
        <v>675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Netzgebiet Energieversorgung Lohr-Karlstadt</v>
      </c>
      <c r="D24" s="62" t="s">
        <v>247</v>
      </c>
      <c r="E24" s="164" t="s">
        <v>4</v>
      </c>
      <c r="F24" s="296" t="str">
        <f>VLOOKUP($E24,'BDEW-Standard'!$B$3:$M$158,F$9,0)</f>
        <v>HK3</v>
      </c>
      <c r="H24" s="273">
        <f>ROUND(VLOOKUP($E24,'BDEW-Standard'!$B$3:$M$158,H$9,0),7)</f>
        <v>0.40409319999999999</v>
      </c>
      <c r="I24" s="273">
        <f>ROUND(VLOOKUP($E24,'BDEW-Standard'!$B$3:$M$158,I$9,0),7)</f>
        <v>-24.439296800000001</v>
      </c>
      <c r="J24" s="273">
        <f>ROUND(VLOOKUP($E24,'BDEW-Standard'!$B$3:$M$158,J$9,0),7)</f>
        <v>6.5718174999999999</v>
      </c>
      <c r="K24" s="273">
        <f>ROUND(VLOOKUP($E24,'BDEW-Standard'!$B$3:$M$158,K$9,0),7)</f>
        <v>0.71077100000000004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1.0561214000512988</v>
      </c>
      <c r="R24" s="274">
        <f>ROUND(VLOOKUP(MID($E24,4,3),'Wochentag F(WT)'!$B$7:$J$22,R$9,0),4)</f>
        <v>1</v>
      </c>
      <c r="S24" s="274">
        <f>ROUND(VLOOKUP(MID($E24,4,3),'Wochentag F(WT)'!$B$7:$J$22,S$9,0),4)</f>
        <v>1</v>
      </c>
      <c r="T24" s="274">
        <f>ROUND(VLOOKUP(MID($E24,4,3),'Wochentag F(WT)'!$B$7:$J$22,T$9,0),4)</f>
        <v>1</v>
      </c>
      <c r="U24" s="274">
        <f>ROUND(VLOOKUP(MID($E24,4,3),'Wochentag F(WT)'!$B$7:$J$22,U$9,0),4)</f>
        <v>1</v>
      </c>
      <c r="V24" s="274">
        <f>ROUND(VLOOKUP(MID($E24,4,3),'Wochentag F(WT)'!$B$7:$J$22,V$9,0),4)</f>
        <v>1</v>
      </c>
      <c r="W24" s="274">
        <f>ROUND(VLOOKUP(MID($E24,4,3),'Wochentag F(WT)'!$B$7:$J$22,W$9,0),4)</f>
        <v>1</v>
      </c>
      <c r="X24" s="275">
        <f t="shared" si="2"/>
        <v>1</v>
      </c>
      <c r="Y24" s="292"/>
      <c r="Z24" s="210"/>
    </row>
    <row r="25" spans="2:26" s="142" customFormat="1">
      <c r="B25" s="143">
        <v>14</v>
      </c>
      <c r="C25" s="144" t="str">
        <f t="shared" si="0"/>
        <v>Netzgebiet Energieversorgung Lohr-Karlstadt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Netzgebiet Energieversorgung Lohr-Karlstadt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Netzgebiet Energieversorgung Lohr-Karlstadt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Netzgebiet Energieversorgung Lohr-Karlstadt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Netzgebiet Energieversorgung Lohr-Karlstadt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Netzgebiet Energieversorgung Lohr-Karlstadt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Netzgebiet Energieversorgung Lohr-Karlstadt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Netzgebiet Energieversorgung Lohr-Karlstadt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Netzgebiet Energieversorgung Lohr-Karlstadt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Netzgebiet Energieversorgung Lohr-Karlstadt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Netzgebiet Energieversorgung Lohr-Karlstadt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Netzgebiet Energieversorgung Lohr-Karlstadt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Netzgebiet Energieversorgung Lohr-Karlstadt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Netzgebiet Energieversorgung Lohr-Karlstadt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Netzgebiet Energieversorgung Lohr-Karlstadt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Netzgebiet Energieversorgung Lohr-Karlstadt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Netzgebiet Energieversorgung Lohr-Karlstadt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5" priority="11">
      <formula>ISERROR(F11)</formula>
    </cfRule>
  </conditionalFormatting>
  <conditionalFormatting sqref="Y12:Y41 E12:F41">
    <cfRule type="duplicateValues" dxfId="14" priority="33"/>
  </conditionalFormatting>
  <conditionalFormatting sqref="L11:L41">
    <cfRule type="expression" dxfId="13" priority="2">
      <formula>ISERROR(L11)</formula>
    </cfRule>
  </conditionalFormatting>
  <conditionalFormatting sqref="Q11:Q41">
    <cfRule type="expression" dxfId="12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2:P2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B2" zoomScaleNormal="100" workbookViewId="0">
      <selection activeCell="T16" sqref="T1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Energieversorgung Lohr-Karlstadt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Netzgebiet Energieversorgung Lohr-Karlstadt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9870028100004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1" t="s">
        <v>579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1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9" priority="9">
      <formula>IF(E$11="NB",1,0)</formula>
    </cfRule>
  </conditionalFormatting>
  <conditionalFormatting sqref="F12:L33">
    <cfRule type="expression" dxfId="8" priority="6">
      <formula>IF($E12=1,1,0)</formula>
    </cfRule>
  </conditionalFormatting>
  <conditionalFormatting sqref="M12:AD33">
    <cfRule type="expression" dxfId="7" priority="3">
      <formula>IF(M$11=1,1)</formula>
    </cfRule>
  </conditionalFormatting>
  <conditionalFormatting sqref="M9:AD10">
    <cfRule type="expression" dxfId="6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457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5" priority="2" stopIfTrue="1" operator="equal">
      <formula>$M7</formula>
    </cfRule>
  </conditionalFormatting>
  <conditionalFormatting sqref="D9:J9">
    <cfRule type="cellIs" dxfId="4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Visconto</cp:lastModifiedBy>
  <cp:lastPrinted>2015-03-20T22:59:10Z</cp:lastPrinted>
  <dcterms:created xsi:type="dcterms:W3CDTF">2015-01-15T05:25:41Z</dcterms:created>
  <dcterms:modified xsi:type="dcterms:W3CDTF">2018-07-02T14:24:44Z</dcterms:modified>
</cp:coreProperties>
</file>